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240" yWindow="105" windowWidth="14805" windowHeight="8010"/>
  </bookViews>
  <sheets>
    <sheet name="Sayfa1" sheetId="1" r:id="rId1"/>
  </sheets>
  <calcPr calcId="124519"/>
</workbook>
</file>

<file path=xl/calcChain.xml><?xml version="1.0" encoding="utf-8"?>
<calcChain xmlns="http://schemas.openxmlformats.org/spreadsheetml/2006/main">
  <c r="C8" i="1"/>
  <c r="I8" s="1"/>
  <c r="D8"/>
  <c r="F8" s="1"/>
  <c r="J8" s="1"/>
  <c r="M8"/>
  <c r="S8" s="1"/>
  <c r="N8"/>
  <c r="C9"/>
  <c r="I9" s="1"/>
  <c r="D9"/>
  <c r="F9" s="1"/>
  <c r="M9"/>
  <c r="S9" s="1"/>
  <c r="N9"/>
  <c r="C10"/>
  <c r="I10" s="1"/>
  <c r="D10"/>
  <c r="F10" s="1"/>
  <c r="M10"/>
  <c r="S10" s="1"/>
  <c r="N10"/>
  <c r="AA10"/>
  <c r="Y10" s="1"/>
  <c r="W10" s="1"/>
  <c r="AC10" s="1"/>
  <c r="AB10"/>
  <c r="Z10" s="1"/>
  <c r="X10" s="1"/>
  <c r="AE10" s="1"/>
  <c r="Q10" l="1"/>
  <c r="T10" s="1"/>
  <c r="R10"/>
  <c r="V10" s="1"/>
  <c r="R9"/>
  <c r="V9" s="1"/>
  <c r="Q8"/>
  <c r="T8" s="1"/>
  <c r="R8"/>
  <c r="V8" s="1"/>
  <c r="J10"/>
  <c r="Q9"/>
  <c r="T9" s="1"/>
  <c r="G10"/>
  <c r="L10" s="1"/>
  <c r="G8"/>
  <c r="L8" s="1"/>
  <c r="J9"/>
  <c r="G9"/>
  <c r="L9" s="1"/>
</calcChain>
</file>

<file path=xl/sharedStrings.xml><?xml version="1.0" encoding="utf-8"?>
<sst xmlns="http://schemas.openxmlformats.org/spreadsheetml/2006/main" count="61" uniqueCount="35">
  <si>
    <t>:</t>
  </si>
  <si>
    <t>-</t>
  </si>
  <si>
    <t>Çok Tehlikeli</t>
  </si>
  <si>
    <t>Tehlikeli</t>
  </si>
  <si>
    <t>Az Tehlikeli</t>
  </si>
  <si>
    <r>
      <t xml:space="preserve">250+işçi </t>
    </r>
    <r>
      <rPr>
        <sz val="8"/>
        <color rgb="FFFF0000"/>
        <rFont val="Calibri"/>
        <family val="2"/>
        <charset val="162"/>
        <scheme val="minor"/>
      </rPr>
      <t>ayda</t>
    </r>
    <r>
      <rPr>
        <sz val="8"/>
        <color theme="1"/>
        <rFont val="Calibri"/>
        <family val="2"/>
        <charset val="162"/>
        <scheme val="minor"/>
      </rPr>
      <t xml:space="preserve"> 20 dakika (</t>
    </r>
    <r>
      <rPr>
        <sz val="8"/>
        <color rgb="FFFF0000"/>
        <rFont val="Calibri"/>
        <family val="2"/>
        <charset val="162"/>
        <scheme val="minor"/>
      </rPr>
      <t>DAKİKA</t>
    </r>
    <r>
      <rPr>
        <sz val="8"/>
        <color theme="1"/>
        <rFont val="Calibri"/>
        <family val="2"/>
        <charset val="162"/>
        <scheme val="minor"/>
      </rPr>
      <t>)</t>
    </r>
  </si>
  <si>
    <r>
      <t xml:space="preserve">250+işçi </t>
    </r>
    <r>
      <rPr>
        <sz val="8"/>
        <color rgb="FFFF0000"/>
        <rFont val="Calibri"/>
        <family val="2"/>
        <charset val="162"/>
        <scheme val="minor"/>
      </rPr>
      <t>ayda</t>
    </r>
    <r>
      <rPr>
        <sz val="8"/>
        <color theme="1"/>
        <rFont val="Calibri"/>
        <family val="2"/>
        <charset val="162"/>
        <scheme val="minor"/>
      </rPr>
      <t xml:space="preserve"> 20 dakika (</t>
    </r>
    <r>
      <rPr>
        <sz val="8"/>
        <color rgb="FFFF0000"/>
        <rFont val="Calibri"/>
        <family val="2"/>
        <charset val="162"/>
        <scheme val="minor"/>
      </rPr>
      <t>SAAT</t>
    </r>
    <r>
      <rPr>
        <sz val="8"/>
        <color theme="1"/>
        <rFont val="Calibri"/>
        <family val="2"/>
        <charset val="162"/>
        <scheme val="minor"/>
      </rPr>
      <t>)</t>
    </r>
  </si>
  <si>
    <r>
      <t xml:space="preserve">50-249 işçi </t>
    </r>
    <r>
      <rPr>
        <sz val="8"/>
        <color rgb="FFFF0000"/>
        <rFont val="Calibri"/>
        <family val="2"/>
        <charset val="162"/>
        <scheme val="minor"/>
      </rPr>
      <t>ayda</t>
    </r>
    <r>
      <rPr>
        <sz val="8"/>
        <color theme="1"/>
        <rFont val="Calibri"/>
        <family val="2"/>
        <charset val="162"/>
        <scheme val="minor"/>
      </rPr>
      <t xml:space="preserve"> 15 dakika (DAKİKA</t>
    </r>
    <r>
      <rPr>
        <sz val="8"/>
        <color theme="1"/>
        <rFont val="Calibri"/>
        <family val="2"/>
        <charset val="162"/>
        <scheme val="minor"/>
      </rPr>
      <t>)</t>
    </r>
  </si>
  <si>
    <r>
      <t xml:space="preserve">50-249 işçi </t>
    </r>
    <r>
      <rPr>
        <sz val="8"/>
        <color rgb="FFFF0000"/>
        <rFont val="Calibri"/>
        <family val="2"/>
        <charset val="162"/>
        <scheme val="minor"/>
      </rPr>
      <t>ayda</t>
    </r>
    <r>
      <rPr>
        <sz val="8"/>
        <color theme="1"/>
        <rFont val="Calibri"/>
        <family val="2"/>
        <charset val="162"/>
        <scheme val="minor"/>
      </rPr>
      <t xml:space="preserve"> 15 dakika (</t>
    </r>
    <r>
      <rPr>
        <sz val="8"/>
        <color rgb="FFFF0000"/>
        <rFont val="Calibri"/>
        <family val="2"/>
        <charset val="162"/>
        <scheme val="minor"/>
      </rPr>
      <t>SAAT</t>
    </r>
    <r>
      <rPr>
        <sz val="8"/>
        <color theme="1"/>
        <rFont val="Calibri"/>
        <family val="2"/>
        <charset val="162"/>
        <scheme val="minor"/>
      </rPr>
      <t>)</t>
    </r>
  </si>
  <si>
    <r>
      <t xml:space="preserve">10-49 işçi </t>
    </r>
    <r>
      <rPr>
        <sz val="8"/>
        <color rgb="FFFF0000"/>
        <rFont val="Calibri"/>
        <family val="2"/>
        <charset val="162"/>
        <scheme val="minor"/>
      </rPr>
      <t>ayda</t>
    </r>
    <r>
      <rPr>
        <sz val="8"/>
        <color theme="1"/>
        <rFont val="Calibri"/>
        <family val="2"/>
        <charset val="162"/>
        <scheme val="minor"/>
      </rPr>
      <t xml:space="preserve"> 10 dakika (DAKİKA</t>
    </r>
    <r>
      <rPr>
        <sz val="8"/>
        <color theme="1"/>
        <rFont val="Calibri"/>
        <family val="2"/>
        <charset val="162"/>
        <scheme val="minor"/>
      </rPr>
      <t>)</t>
    </r>
  </si>
  <si>
    <r>
      <t xml:space="preserve">10-49 işçi </t>
    </r>
    <r>
      <rPr>
        <sz val="8"/>
        <color rgb="FFFF0000"/>
        <rFont val="Calibri"/>
        <family val="2"/>
        <charset val="162"/>
        <scheme val="minor"/>
      </rPr>
      <t>ayda</t>
    </r>
    <r>
      <rPr>
        <sz val="8"/>
        <color theme="1"/>
        <rFont val="Calibri"/>
        <family val="2"/>
        <charset val="162"/>
        <scheme val="minor"/>
      </rPr>
      <t xml:space="preserve"> 10 dakika (</t>
    </r>
    <r>
      <rPr>
        <sz val="8"/>
        <color rgb="FFFF0000"/>
        <rFont val="Calibri"/>
        <family val="2"/>
        <charset val="162"/>
        <scheme val="minor"/>
      </rPr>
      <t>SAAT</t>
    </r>
    <r>
      <rPr>
        <sz val="8"/>
        <color theme="1"/>
        <rFont val="Calibri"/>
        <family val="2"/>
        <charset val="162"/>
        <scheme val="minor"/>
      </rPr>
      <t>)</t>
    </r>
  </si>
  <si>
    <r>
      <t xml:space="preserve">her çalışana </t>
    </r>
    <r>
      <rPr>
        <sz val="8"/>
        <color rgb="FFFF0000"/>
        <rFont val="Calibri"/>
        <family val="2"/>
        <charset val="162"/>
        <scheme val="minor"/>
      </rPr>
      <t>ayda</t>
    </r>
    <r>
      <rPr>
        <sz val="8"/>
        <color theme="1"/>
        <rFont val="Calibri"/>
        <family val="2"/>
        <charset val="162"/>
        <scheme val="minor"/>
      </rPr>
      <t xml:space="preserve"> 5-10-15 dakika (</t>
    </r>
    <r>
      <rPr>
        <sz val="8"/>
        <color rgb="FFFF0000"/>
        <rFont val="Calibri"/>
        <family val="2"/>
        <charset val="162"/>
        <scheme val="minor"/>
      </rPr>
      <t>Dakika</t>
    </r>
    <r>
      <rPr>
        <sz val="8"/>
        <color theme="1"/>
        <rFont val="Calibri"/>
        <family val="2"/>
        <charset val="162"/>
        <scheme val="minor"/>
      </rPr>
      <t>)</t>
    </r>
  </si>
  <si>
    <r>
      <t xml:space="preserve">Her çalışana </t>
    </r>
    <r>
      <rPr>
        <sz val="8"/>
        <color rgb="FFFF0000"/>
        <rFont val="Calibri"/>
        <family val="2"/>
        <charset val="162"/>
        <scheme val="minor"/>
      </rPr>
      <t>ayda</t>
    </r>
    <r>
      <rPr>
        <sz val="8"/>
        <color theme="1"/>
        <rFont val="Calibri"/>
        <family val="2"/>
        <charset val="162"/>
        <scheme val="minor"/>
      </rPr>
      <t xml:space="preserve"> 5-10-15 dakika (Saat)</t>
    </r>
  </si>
  <si>
    <r>
      <t>10 dan az çalışan</t>
    </r>
    <r>
      <rPr>
        <sz val="8"/>
        <color rgb="FFFF0000"/>
        <rFont val="Calibri"/>
        <family val="2"/>
        <charset val="162"/>
        <scheme val="minor"/>
      </rPr>
      <t xml:space="preserve"> Artan Dakika</t>
    </r>
  </si>
  <si>
    <r>
      <t>10 dan az çalışan x 25 Dakika/60 =</t>
    </r>
    <r>
      <rPr>
        <sz val="8"/>
        <color rgb="FFFF0000"/>
        <rFont val="Calibri"/>
        <family val="2"/>
        <charset val="162"/>
        <scheme val="minor"/>
      </rPr>
      <t>Saat</t>
    </r>
    <r>
      <rPr>
        <sz val="8"/>
        <color theme="1"/>
        <rFont val="Calibri"/>
        <family val="2"/>
        <charset val="162"/>
        <scheme val="minor"/>
      </rPr>
      <t>/</t>
    </r>
    <r>
      <rPr>
        <sz val="8"/>
        <color rgb="FFFF0000"/>
        <rFont val="Calibri"/>
        <family val="2"/>
        <charset val="162"/>
        <scheme val="minor"/>
      </rPr>
      <t>Yıl</t>
    </r>
  </si>
  <si>
    <t>Ek Çalışan Sayısı</t>
  </si>
  <si>
    <t>Tam Gün</t>
  </si>
  <si>
    <r>
      <t xml:space="preserve">her çalışana </t>
    </r>
    <r>
      <rPr>
        <sz val="8"/>
        <color rgb="FFFF0000"/>
        <rFont val="Calibri"/>
        <family val="2"/>
        <charset val="162"/>
        <scheme val="minor"/>
      </rPr>
      <t>ayda</t>
    </r>
    <r>
      <rPr>
        <sz val="8"/>
        <color theme="1"/>
        <rFont val="Calibri"/>
        <family val="2"/>
        <charset val="162"/>
        <scheme val="minor"/>
      </rPr>
      <t xml:space="preserve"> 10-20-40 dakika (</t>
    </r>
    <r>
      <rPr>
        <sz val="8"/>
        <color rgb="FFFF0000"/>
        <rFont val="Calibri"/>
        <family val="2"/>
        <charset val="162"/>
        <scheme val="minor"/>
      </rPr>
      <t>Dakika</t>
    </r>
    <r>
      <rPr>
        <sz val="8"/>
        <color theme="1"/>
        <rFont val="Calibri"/>
        <family val="2"/>
        <charset val="162"/>
        <scheme val="minor"/>
      </rPr>
      <t>)</t>
    </r>
  </si>
  <si>
    <r>
      <t xml:space="preserve">Her çalışana </t>
    </r>
    <r>
      <rPr>
        <sz val="8"/>
        <color rgb="FFFF0000"/>
        <rFont val="Calibri"/>
        <family val="2"/>
        <charset val="162"/>
        <scheme val="minor"/>
      </rPr>
      <t>ayda</t>
    </r>
    <r>
      <rPr>
        <sz val="8"/>
        <color theme="1"/>
        <rFont val="Calibri"/>
        <family val="2"/>
        <charset val="162"/>
        <scheme val="minor"/>
      </rPr>
      <t xml:space="preserve"> 10-20-40 dakika (Saat)</t>
    </r>
  </si>
  <si>
    <r>
      <t>10 dan az çalışan Saat/</t>
    </r>
    <r>
      <rPr>
        <sz val="8"/>
        <color rgb="FFFF0000"/>
        <rFont val="Calibri"/>
        <family val="2"/>
        <charset val="162"/>
        <scheme val="minor"/>
      </rPr>
      <t>Yılda</t>
    </r>
  </si>
  <si>
    <t>TEHLİKE SINIFI</t>
  </si>
  <si>
    <t>Aylık  Hizmet Süresi</t>
  </si>
  <si>
    <t>İŞ GÜVENLİĞİ UZMANI</t>
  </si>
  <si>
    <t>C</t>
  </si>
  <si>
    <t>B-A</t>
  </si>
  <si>
    <t>C-B</t>
  </si>
  <si>
    <t>SAAT</t>
  </si>
  <si>
    <t>DAKİKA</t>
  </si>
  <si>
    <t>Tam Süreli</t>
  </si>
  <si>
    <t>Uzman Sınıfı</t>
  </si>
  <si>
    <t>0 462 410 10 61</t>
  </si>
  <si>
    <r>
      <t xml:space="preserve">           </t>
    </r>
    <r>
      <rPr>
        <b/>
        <sz val="18"/>
        <color rgb="FF002060"/>
        <rFont val="Calibri"/>
        <family val="2"/>
        <charset val="162"/>
        <scheme val="minor"/>
      </rPr>
      <t>DETAY OSGB -  Aylık Hizmet Hesap Tablosu</t>
    </r>
  </si>
  <si>
    <t>İŞ YERİ HEMŞİRESİ</t>
  </si>
  <si>
    <t>İŞ YERİ HEKİMİ</t>
  </si>
  <si>
    <t>ÇALIŞAN 
SAYISI GİR</t>
  </si>
</sst>
</file>

<file path=xl/styles.xml><?xml version="1.0" encoding="utf-8"?>
<styleSheet xmlns="http://schemas.openxmlformats.org/spreadsheetml/2006/main">
  <numFmts count="1">
    <numFmt numFmtId="164" formatCode="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2"/>
      <name val="Tahoma"/>
      <family val="2"/>
      <charset val="162"/>
    </font>
    <font>
      <b/>
      <sz val="12"/>
      <color theme="1"/>
      <name val="Tahoma"/>
      <family val="2"/>
      <charset val="162"/>
    </font>
    <font>
      <b/>
      <sz val="11"/>
      <color theme="1"/>
      <name val="Tahoma"/>
      <family val="2"/>
      <charset val="162"/>
    </font>
    <font>
      <b/>
      <sz val="10"/>
      <name val="Calibri"/>
      <family val="2"/>
      <charset val="162"/>
      <scheme val="minor"/>
    </font>
    <font>
      <b/>
      <sz val="14"/>
      <color theme="0"/>
      <name val="Segoe Print"/>
      <charset val="162"/>
    </font>
    <font>
      <sz val="14"/>
      <name val="Calibri"/>
      <family val="2"/>
      <charset val="162"/>
      <scheme val="minor"/>
    </font>
    <font>
      <b/>
      <sz val="14"/>
      <color rgb="FFFFC000"/>
      <name val="Segoe Print"/>
      <charset val="162"/>
    </font>
    <font>
      <b/>
      <sz val="14"/>
      <color rgb="FF002060"/>
      <name val="Segoe Print"/>
      <charset val="162"/>
    </font>
    <font>
      <b/>
      <sz val="18"/>
      <color theme="0"/>
      <name val="Calibri"/>
      <family val="2"/>
      <charset val="162"/>
      <scheme val="minor"/>
    </font>
    <font>
      <b/>
      <sz val="18"/>
      <color rgb="FF00206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2" borderId="0" xfId="0" applyFill="1"/>
    <xf numFmtId="0" fontId="2" fillId="0" borderId="0" xfId="0" applyFont="1"/>
    <xf numFmtId="3" fontId="2" fillId="0" borderId="0" xfId="0" applyNumberFormat="1" applyFont="1"/>
    <xf numFmtId="0" fontId="3" fillId="0" borderId="3" xfId="0" quotePrefix="1" applyFont="1" applyFill="1" applyBorder="1" applyAlignment="1" applyProtection="1">
      <alignment horizontal="center"/>
    </xf>
    <xf numFmtId="164" fontId="4" fillId="0" borderId="3" xfId="0" applyNumberFormat="1" applyFon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/>
    </xf>
    <xf numFmtId="0" fontId="0" fillId="3" borderId="26" xfId="0" applyFill="1" applyBorder="1" applyAlignment="1" applyProtection="1"/>
    <xf numFmtId="0" fontId="0" fillId="3" borderId="34" xfId="0" applyFill="1" applyBorder="1" applyAlignment="1" applyProtection="1"/>
    <xf numFmtId="0" fontId="2" fillId="3" borderId="34" xfId="0" applyFont="1" applyFill="1" applyBorder="1" applyAlignment="1" applyProtection="1"/>
    <xf numFmtId="0" fontId="10" fillId="3" borderId="34" xfId="0" applyFont="1" applyFill="1" applyBorder="1" applyAlignment="1" applyProtection="1"/>
    <xf numFmtId="0" fontId="3" fillId="3" borderId="27" xfId="0" applyFont="1" applyFill="1" applyBorder="1" applyAlignment="1" applyProtection="1"/>
    <xf numFmtId="0" fontId="0" fillId="3" borderId="31" xfId="0" applyFill="1" applyBorder="1" applyAlignment="1" applyProtection="1"/>
    <xf numFmtId="0" fontId="9" fillId="4" borderId="11" xfId="0" applyFont="1" applyFill="1" applyBorder="1" applyProtection="1"/>
    <xf numFmtId="3" fontId="9" fillId="4" borderId="8" xfId="0" applyNumberFormat="1" applyFont="1" applyFill="1" applyBorder="1" applyProtection="1"/>
    <xf numFmtId="0" fontId="9" fillId="4" borderId="8" xfId="0" applyFont="1" applyFill="1" applyBorder="1" applyAlignment="1" applyProtection="1">
      <alignment horizontal="center"/>
    </xf>
    <xf numFmtId="0" fontId="9" fillId="4" borderId="8" xfId="0" applyFont="1" applyFill="1" applyBorder="1" applyProtection="1"/>
    <xf numFmtId="164" fontId="9" fillId="4" borderId="8" xfId="0" applyNumberFormat="1" applyFont="1" applyFill="1" applyBorder="1" applyProtection="1"/>
    <xf numFmtId="0" fontId="14" fillId="4" borderId="21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0" fontId="5" fillId="4" borderId="7" xfId="0" applyNumberFormat="1" applyFont="1" applyFill="1" applyBorder="1" applyAlignment="1" applyProtection="1">
      <alignment horizontal="center" vertical="center"/>
    </xf>
    <xf numFmtId="0" fontId="5" fillId="4" borderId="16" xfId="0" applyFont="1" applyFill="1" applyBorder="1" applyAlignment="1" applyProtection="1">
      <alignment horizontal="center" vertical="center"/>
    </xf>
    <xf numFmtId="164" fontId="5" fillId="4" borderId="15" xfId="0" applyNumberFormat="1" applyFont="1" applyFill="1" applyBorder="1" applyAlignment="1" applyProtection="1">
      <alignment horizontal="center" vertical="center"/>
    </xf>
    <xf numFmtId="0" fontId="9" fillId="4" borderId="8" xfId="0" applyFont="1" applyFill="1" applyBorder="1" applyAlignment="1" applyProtection="1">
      <alignment horizontal="center" vertical="center"/>
    </xf>
    <xf numFmtId="3" fontId="9" fillId="4" borderId="8" xfId="0" applyNumberFormat="1" applyFont="1" applyFill="1" applyBorder="1" applyAlignment="1" applyProtection="1">
      <alignment horizontal="center" vertical="center"/>
    </xf>
    <xf numFmtId="164" fontId="9" fillId="4" borderId="7" xfId="0" applyNumberFormat="1" applyFont="1" applyFill="1" applyBorder="1" applyAlignment="1" applyProtection="1">
      <alignment horizontal="center" vertical="center"/>
    </xf>
    <xf numFmtId="0" fontId="5" fillId="4" borderId="21" xfId="0" applyFont="1" applyFill="1" applyBorder="1" applyAlignment="1" applyProtection="1">
      <alignment horizontal="center" vertical="center"/>
    </xf>
    <xf numFmtId="0" fontId="5" fillId="4" borderId="20" xfId="0" applyNumberFormat="1" applyFont="1" applyFill="1" applyBorder="1" applyAlignment="1" applyProtection="1">
      <alignment horizontal="center" vertical="center"/>
    </xf>
    <xf numFmtId="0" fontId="5" fillId="4" borderId="19" xfId="0" applyFont="1" applyFill="1" applyBorder="1" applyAlignment="1" applyProtection="1">
      <alignment horizontal="center" vertical="center"/>
    </xf>
    <xf numFmtId="0" fontId="5" fillId="4" borderId="17" xfId="0" applyNumberFormat="1" applyFont="1" applyFill="1" applyBorder="1" applyAlignment="1" applyProtection="1">
      <alignment horizontal="center" vertical="center"/>
    </xf>
    <xf numFmtId="0" fontId="5" fillId="4" borderId="16" xfId="0" quotePrefix="1" applyFont="1" applyFill="1" applyBorder="1" applyAlignment="1" applyProtection="1">
      <alignment horizontal="center" vertical="center"/>
    </xf>
    <xf numFmtId="0" fontId="2" fillId="5" borderId="11" xfId="0" applyFont="1" applyFill="1" applyBorder="1" applyProtection="1"/>
    <xf numFmtId="3" fontId="2" fillId="5" borderId="8" xfId="0" applyNumberFormat="1" applyFont="1" applyFill="1" applyBorder="1" applyProtection="1"/>
    <xf numFmtId="0" fontId="2" fillId="5" borderId="8" xfId="0" applyFont="1" applyFill="1" applyBorder="1" applyAlignment="1" applyProtection="1">
      <alignment horizontal="center"/>
    </xf>
    <xf numFmtId="0" fontId="2" fillId="5" borderId="8" xfId="0" applyFont="1" applyFill="1" applyBorder="1" applyProtection="1"/>
    <xf numFmtId="164" fontId="2" fillId="5" borderId="8" xfId="0" applyNumberFormat="1" applyFont="1" applyFill="1" applyBorder="1" applyProtection="1"/>
    <xf numFmtId="0" fontId="6" fillId="5" borderId="17" xfId="0" applyFont="1" applyFill="1" applyBorder="1" applyAlignment="1" applyProtection="1">
      <alignment horizontal="center" vertical="center"/>
    </xf>
    <xf numFmtId="0" fontId="4" fillId="5" borderId="7" xfId="0" applyFont="1" applyFill="1" applyBorder="1" applyAlignment="1" applyProtection="1">
      <alignment horizontal="center" vertical="center"/>
    </xf>
    <xf numFmtId="0" fontId="4" fillId="5" borderId="7" xfId="0" applyNumberFormat="1" applyFont="1" applyFill="1" applyBorder="1" applyAlignment="1" applyProtection="1">
      <alignment horizontal="center" vertical="center"/>
    </xf>
    <xf numFmtId="0" fontId="4" fillId="5" borderId="16" xfId="0" applyFont="1" applyFill="1" applyBorder="1" applyAlignment="1" applyProtection="1">
      <alignment horizontal="center" vertical="center"/>
    </xf>
    <xf numFmtId="164" fontId="4" fillId="5" borderId="15" xfId="0" applyNumberFormat="1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</xf>
    <xf numFmtId="3" fontId="2" fillId="5" borderId="8" xfId="0" applyNumberFormat="1" applyFont="1" applyFill="1" applyBorder="1" applyAlignment="1" applyProtection="1">
      <alignment horizontal="center" vertical="center"/>
    </xf>
    <xf numFmtId="164" fontId="2" fillId="5" borderId="7" xfId="0" applyNumberFormat="1" applyFont="1" applyFill="1" applyBorder="1" applyAlignment="1" applyProtection="1">
      <alignment horizontal="center" vertical="center"/>
    </xf>
    <xf numFmtId="0" fontId="5" fillId="5" borderId="17" xfId="0" applyFont="1" applyFill="1" applyBorder="1" applyAlignment="1" applyProtection="1">
      <alignment horizontal="center" vertical="center"/>
    </xf>
    <xf numFmtId="0" fontId="4" fillId="5" borderId="17" xfId="0" applyNumberFormat="1" applyFont="1" applyFill="1" applyBorder="1" applyAlignment="1" applyProtection="1">
      <alignment horizontal="center" vertical="center"/>
    </xf>
    <xf numFmtId="0" fontId="4" fillId="5" borderId="16" xfId="0" quotePrefix="1" applyFont="1" applyFill="1" applyBorder="1" applyAlignment="1" applyProtection="1">
      <alignment horizontal="center" vertical="center"/>
    </xf>
    <xf numFmtId="0" fontId="0" fillId="2" borderId="36" xfId="0" applyFill="1" applyBorder="1" applyAlignment="1" applyProtection="1"/>
    <xf numFmtId="0" fontId="0" fillId="2" borderId="33" xfId="0" applyFill="1" applyBorder="1" applyAlignment="1" applyProtection="1"/>
    <xf numFmtId="0" fontId="0" fillId="2" borderId="13" xfId="0" applyFill="1" applyBorder="1" applyAlignment="1" applyProtection="1"/>
    <xf numFmtId="0" fontId="0" fillId="2" borderId="30" xfId="0" applyFill="1" applyBorder="1" applyAlignment="1"/>
    <xf numFmtId="0" fontId="13" fillId="2" borderId="1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center"/>
    </xf>
    <xf numFmtId="0" fontId="1" fillId="2" borderId="24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9" fillId="6" borderId="11" xfId="0" applyFont="1" applyFill="1" applyBorder="1" applyAlignment="1" applyProtection="1">
      <alignment vertical="center"/>
    </xf>
    <xf numFmtId="3" fontId="9" fillId="6" borderId="8" xfId="0" applyNumberFormat="1" applyFont="1" applyFill="1" applyBorder="1" applyAlignment="1" applyProtection="1">
      <alignment vertical="center"/>
    </xf>
    <xf numFmtId="0" fontId="9" fillId="6" borderId="8" xfId="0" applyFont="1" applyFill="1" applyBorder="1" applyAlignment="1" applyProtection="1">
      <alignment vertical="center"/>
    </xf>
    <xf numFmtId="164" fontId="9" fillId="6" borderId="8" xfId="0" applyNumberFormat="1" applyFont="1" applyFill="1" applyBorder="1" applyAlignment="1" applyProtection="1">
      <alignment vertical="center"/>
    </xf>
    <xf numFmtId="0" fontId="14" fillId="6" borderId="6" xfId="0" applyFont="1" applyFill="1" applyBorder="1" applyAlignment="1" applyProtection="1">
      <alignment horizontal="center" vertical="center"/>
    </xf>
    <xf numFmtId="0" fontId="5" fillId="6" borderId="9" xfId="0" applyFont="1" applyFill="1" applyBorder="1" applyAlignment="1" applyProtection="1">
      <alignment horizontal="center" vertical="center"/>
    </xf>
    <xf numFmtId="0" fontId="5" fillId="6" borderId="9" xfId="0" applyNumberFormat="1" applyFont="1" applyFill="1" applyBorder="1" applyAlignment="1" applyProtection="1">
      <alignment horizontal="center" vertical="center"/>
    </xf>
    <xf numFmtId="0" fontId="5" fillId="6" borderId="5" xfId="0" applyFont="1" applyFill="1" applyBorder="1" applyAlignment="1" applyProtection="1">
      <alignment horizontal="center" vertical="center"/>
    </xf>
    <xf numFmtId="0" fontId="9" fillId="6" borderId="8" xfId="0" applyFont="1" applyFill="1" applyBorder="1" applyAlignment="1" applyProtection="1">
      <alignment horizontal="center" vertical="center"/>
    </xf>
    <xf numFmtId="3" fontId="9" fillId="6" borderId="8" xfId="0" applyNumberFormat="1" applyFont="1" applyFill="1" applyBorder="1" applyAlignment="1" applyProtection="1">
      <alignment horizontal="center" vertical="center"/>
    </xf>
    <xf numFmtId="164" fontId="9" fillId="6" borderId="7" xfId="0" applyNumberFormat="1" applyFont="1" applyFill="1" applyBorder="1" applyAlignment="1" applyProtection="1">
      <alignment horizontal="center" vertical="center"/>
    </xf>
    <xf numFmtId="0" fontId="5" fillId="6" borderId="6" xfId="0" applyFont="1" applyFill="1" applyBorder="1" applyAlignment="1" applyProtection="1">
      <alignment horizontal="center" vertical="center"/>
    </xf>
    <xf numFmtId="0" fontId="5" fillId="6" borderId="6" xfId="0" applyNumberFormat="1" applyFont="1" applyFill="1" applyBorder="1" applyAlignment="1" applyProtection="1">
      <alignment horizontal="center" vertical="center"/>
    </xf>
    <xf numFmtId="164" fontId="16" fillId="4" borderId="15" xfId="0" applyNumberFormat="1" applyFont="1" applyFill="1" applyBorder="1" applyAlignment="1" applyProtection="1">
      <alignment horizontal="center" vertical="center"/>
    </xf>
    <xf numFmtId="164" fontId="10" fillId="5" borderId="15" xfId="0" applyNumberFormat="1" applyFont="1" applyFill="1" applyBorder="1" applyAlignment="1" applyProtection="1">
      <alignment horizontal="center" vertical="center"/>
    </xf>
    <xf numFmtId="164" fontId="16" fillId="6" borderId="4" xfId="0" applyNumberFormat="1" applyFont="1" applyFill="1" applyBorder="1" applyAlignment="1" applyProtection="1">
      <alignment horizontal="center" vertical="center"/>
    </xf>
    <xf numFmtId="164" fontId="16" fillId="4" borderId="18" xfId="0" applyNumberFormat="1" applyFont="1" applyFill="1" applyBorder="1" applyAlignment="1" applyProtection="1">
      <alignment horizontal="center" vertical="center"/>
    </xf>
    <xf numFmtId="0" fontId="16" fillId="6" borderId="4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vertical="center"/>
    </xf>
    <xf numFmtId="0" fontId="2" fillId="2" borderId="41" xfId="0" applyFont="1" applyFill="1" applyBorder="1" applyAlignment="1" applyProtection="1">
      <alignment textRotation="90" wrapText="1"/>
    </xf>
    <xf numFmtId="0" fontId="2" fillId="2" borderId="42" xfId="0" applyFont="1" applyFill="1" applyBorder="1" applyAlignment="1" applyProtection="1">
      <alignment textRotation="90" wrapText="1"/>
    </xf>
    <xf numFmtId="0" fontId="2" fillId="2" borderId="43" xfId="0" applyFont="1" applyFill="1" applyBorder="1" applyAlignment="1" applyProtection="1">
      <alignment textRotation="90" wrapText="1"/>
    </xf>
    <xf numFmtId="0" fontId="1" fillId="2" borderId="25" xfId="0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textRotation="90"/>
    </xf>
    <xf numFmtId="0" fontId="2" fillId="2" borderId="42" xfId="0" applyFont="1" applyFill="1" applyBorder="1" applyAlignment="1" applyProtection="1">
      <alignment textRotation="90"/>
    </xf>
    <xf numFmtId="0" fontId="2" fillId="2" borderId="43" xfId="0" applyFont="1" applyFill="1" applyBorder="1" applyAlignment="1" applyProtection="1">
      <alignment textRotation="90"/>
    </xf>
    <xf numFmtId="0" fontId="2" fillId="2" borderId="39" xfId="0" applyFont="1" applyFill="1" applyBorder="1" applyAlignment="1" applyProtection="1">
      <alignment textRotation="90" wrapText="1"/>
    </xf>
    <xf numFmtId="0" fontId="2" fillId="2" borderId="10" xfId="0" applyFont="1" applyFill="1" applyBorder="1" applyAlignment="1" applyProtection="1">
      <alignment textRotation="90" wrapText="1"/>
    </xf>
    <xf numFmtId="0" fontId="2" fillId="2" borderId="40" xfId="0" applyFont="1" applyFill="1" applyBorder="1" applyAlignment="1" applyProtection="1">
      <alignment textRotation="90" wrapText="1"/>
    </xf>
    <xf numFmtId="0" fontId="13" fillId="2" borderId="37" xfId="0" applyFont="1" applyFill="1" applyBorder="1" applyAlignment="1" applyProtection="1">
      <alignment horizontal="center" vertical="center"/>
    </xf>
    <xf numFmtId="0" fontId="13" fillId="2" borderId="38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textRotation="90"/>
    </xf>
    <xf numFmtId="0" fontId="2" fillId="2" borderId="11" xfId="0" applyFont="1" applyFill="1" applyBorder="1" applyAlignment="1" applyProtection="1"/>
    <xf numFmtId="0" fontId="2" fillId="2" borderId="8" xfId="0" applyFont="1" applyFill="1" applyBorder="1" applyAlignment="1" applyProtection="1">
      <alignment textRotation="90" wrapText="1"/>
    </xf>
    <xf numFmtId="0" fontId="2" fillId="2" borderId="8" xfId="0" applyFont="1" applyFill="1" applyBorder="1" applyAlignment="1" applyProtection="1"/>
    <xf numFmtId="0" fontId="2" fillId="2" borderId="28" xfId="0" applyFont="1" applyFill="1" applyBorder="1" applyAlignment="1" applyProtection="1">
      <alignment textRotation="90" wrapText="1"/>
    </xf>
    <xf numFmtId="0" fontId="2" fillId="2" borderId="29" xfId="0" applyFont="1" applyFill="1" applyBorder="1" applyAlignment="1" applyProtection="1">
      <alignment textRotation="90" wrapText="1"/>
    </xf>
    <xf numFmtId="0" fontId="2" fillId="2" borderId="22" xfId="0" applyFont="1" applyFill="1" applyBorder="1" applyAlignment="1" applyProtection="1">
      <alignment textRotation="90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 applyProtection="1">
      <alignment textRotation="90"/>
    </xf>
    <xf numFmtId="0" fontId="9" fillId="2" borderId="29" xfId="0" applyFont="1" applyFill="1" applyBorder="1" applyAlignment="1" applyProtection="1">
      <alignment textRotation="90"/>
    </xf>
    <xf numFmtId="0" fontId="9" fillId="2" borderId="22" xfId="0" applyFont="1" applyFill="1" applyBorder="1" applyAlignment="1" applyProtection="1">
      <alignment textRotation="90"/>
    </xf>
    <xf numFmtId="0" fontId="11" fillId="4" borderId="13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2" fillId="5" borderId="13" xfId="0" applyFont="1" applyFill="1" applyBorder="1" applyAlignment="1" applyProtection="1">
      <alignment horizontal="center" vertical="center"/>
    </xf>
    <xf numFmtId="0" fontId="12" fillId="5" borderId="12" xfId="0" applyFont="1" applyFill="1" applyBorder="1" applyAlignment="1" applyProtection="1">
      <alignment horizontal="center" vertical="center"/>
    </xf>
    <xf numFmtId="0" fontId="11" fillId="6" borderId="13" xfId="0" applyFont="1" applyFill="1" applyBorder="1" applyAlignment="1" applyProtection="1">
      <alignment horizontal="center" vertical="center"/>
    </xf>
    <xf numFmtId="0" fontId="11" fillId="6" borderId="12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textRotation="90"/>
    </xf>
    <xf numFmtId="0" fontId="0" fillId="7" borderId="33" xfId="0" applyFill="1" applyBorder="1" applyAlignment="1" applyProtection="1"/>
    <xf numFmtId="0" fontId="0" fillId="7" borderId="32" xfId="0" applyFill="1" applyBorder="1" applyAlignment="1" applyProtection="1"/>
    <xf numFmtId="0" fontId="2" fillId="7" borderId="32" xfId="0" applyFont="1" applyFill="1" applyBorder="1" applyAlignment="1" applyProtection="1"/>
    <xf numFmtId="0" fontId="17" fillId="7" borderId="32" xfId="0" applyFont="1" applyFill="1" applyBorder="1" applyAlignment="1" applyProtection="1">
      <alignment horizontal="center" vertical="center"/>
    </xf>
    <xf numFmtId="3" fontId="10" fillId="7" borderId="35" xfId="0" applyNumberFormat="1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Border="1" applyAlignment="1" applyProtection="1"/>
    <xf numFmtId="0" fontId="19" fillId="7" borderId="0" xfId="0" applyFont="1" applyFill="1" applyBorder="1" applyAlignment="1" applyProtection="1">
      <alignment vertical="center" wrapText="1"/>
    </xf>
    <xf numFmtId="0" fontId="15" fillId="7" borderId="0" xfId="0" applyFont="1" applyFill="1" applyBorder="1" applyAlignment="1" applyProtection="1">
      <alignment vertical="center"/>
    </xf>
    <xf numFmtId="0" fontId="18" fillId="7" borderId="0" xfId="0" applyFont="1" applyFill="1" applyBorder="1" applyAlignment="1" applyProtection="1">
      <alignment horizontal="center" vertical="center"/>
    </xf>
    <xf numFmtId="0" fontId="21" fillId="7" borderId="35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hyperlink" Target="0%20850%20209%2055%20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164082</xdr:colOff>
      <xdr:row>3</xdr:row>
      <xdr:rowOff>57150</xdr:rowOff>
    </xdr:from>
    <xdr:to>
      <xdr:col>7</xdr:col>
      <xdr:colOff>683644</xdr:colOff>
      <xdr:row>3</xdr:row>
      <xdr:rowOff>725805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4307" y="1371600"/>
          <a:ext cx="519562" cy="668655"/>
        </a:xfrm>
        <a:prstGeom prst="rect">
          <a:avLst/>
        </a:prstGeom>
      </xdr:spPr>
    </xdr:pic>
    <xdr:clientData/>
  </xdr:twoCellAnchor>
  <xdr:twoCellAnchor editAs="oneCell">
    <xdr:from>
      <xdr:col>18</xdr:col>
      <xdr:colOff>57150</xdr:colOff>
      <xdr:row>3</xdr:row>
      <xdr:rowOff>76200</xdr:rowOff>
    </xdr:from>
    <xdr:to>
      <xdr:col>18</xdr:col>
      <xdr:colOff>714375</xdr:colOff>
      <xdr:row>3</xdr:row>
      <xdr:rowOff>733425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139065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3</xdr:row>
      <xdr:rowOff>114301</xdr:rowOff>
    </xdr:from>
    <xdr:to>
      <xdr:col>28</xdr:col>
      <xdr:colOff>590550</xdr:colOff>
      <xdr:row>3</xdr:row>
      <xdr:rowOff>704851</xdr:rowOff>
    </xdr:to>
    <xdr:pic>
      <xdr:nvPicPr>
        <xdr:cNvPr id="10" name="Resim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6" y="1428751"/>
          <a:ext cx="590550" cy="590550"/>
        </a:xfrm>
        <a:prstGeom prst="rect">
          <a:avLst/>
        </a:prstGeom>
      </xdr:spPr>
    </xdr:pic>
    <xdr:clientData/>
  </xdr:twoCellAnchor>
  <xdr:twoCellAnchor editAs="oneCell">
    <xdr:from>
      <xdr:col>21</xdr:col>
      <xdr:colOff>33617</xdr:colOff>
      <xdr:row>1</xdr:row>
      <xdr:rowOff>190503</xdr:rowOff>
    </xdr:from>
    <xdr:to>
      <xdr:col>21</xdr:col>
      <xdr:colOff>448235</xdr:colOff>
      <xdr:row>1</xdr:row>
      <xdr:rowOff>605121</xdr:rowOff>
    </xdr:to>
    <xdr:pic>
      <xdr:nvPicPr>
        <xdr:cNvPr id="7" name="Resim 6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9705" y="504268"/>
          <a:ext cx="414618" cy="414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Zengin">
      <a:dk1>
        <a:sysClr val="windowText" lastClr="000000"/>
      </a:dk1>
      <a:lt1>
        <a:sysClr val="window" lastClr="FFFFFF"/>
      </a:lt1>
      <a:dk2>
        <a:srgbClr val="B13F9A"/>
      </a:dk2>
      <a:lt2>
        <a:srgbClr val="F4E7ED"/>
      </a:lt2>
      <a:accent1>
        <a:srgbClr val="B83D68"/>
      </a:accent1>
      <a:accent2>
        <a:srgbClr val="AC66BB"/>
      </a:accent2>
      <a:accent3>
        <a:srgbClr val="DE6C36"/>
      </a:accent3>
      <a:accent4>
        <a:srgbClr val="F9B639"/>
      </a:accent4>
      <a:accent5>
        <a:srgbClr val="CF6DA4"/>
      </a:accent5>
      <a:accent6>
        <a:srgbClr val="FA8D3D"/>
      </a:accent6>
      <a:hlink>
        <a:srgbClr val="FFDE66"/>
      </a:hlink>
      <a:folHlink>
        <a:srgbClr val="D490C5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zoomScale="85" zoomScaleNormal="85" workbookViewId="0">
      <selection activeCell="AH16" sqref="AH16"/>
    </sheetView>
  </sheetViews>
  <sheetFormatPr defaultRowHeight="15"/>
  <cols>
    <col min="1" max="1" width="16.7109375" customWidth="1"/>
    <col min="2" max="2" width="12.7109375" customWidth="1"/>
    <col min="3" max="3" width="4.140625" style="2" hidden="1" customWidth="1"/>
    <col min="4" max="4" width="4.5703125" style="2" hidden="1" customWidth="1"/>
    <col min="5" max="6" width="4.140625" style="2" hidden="1" customWidth="1"/>
    <col min="7" max="7" width="5.7109375" style="2" hidden="1" customWidth="1"/>
    <col min="8" max="9" width="12.7109375" customWidth="1"/>
    <col min="10" max="10" width="9.85546875" customWidth="1"/>
    <col min="11" max="11" width="4.5703125" customWidth="1"/>
    <col min="12" max="12" width="9.28515625" customWidth="1"/>
    <col min="13" max="15" width="4.7109375" style="2" hidden="1" customWidth="1"/>
    <col min="16" max="16" width="6.28515625" style="2" hidden="1" customWidth="1"/>
    <col min="17" max="17" width="5" style="2" hidden="1" customWidth="1"/>
    <col min="18" max="18" width="3.28515625" style="2" hidden="1" customWidth="1"/>
    <col min="19" max="20" width="12.7109375" customWidth="1"/>
    <col min="21" max="21" width="0.85546875" customWidth="1"/>
    <col min="22" max="22" width="10.7109375" customWidth="1"/>
    <col min="23" max="28" width="4.7109375" style="2" hidden="1" customWidth="1"/>
    <col min="29" max="29" width="12.7109375" customWidth="1"/>
    <col min="30" max="30" width="0.85546875" customWidth="1"/>
    <col min="31" max="31" width="15.5703125" customWidth="1"/>
    <col min="32" max="32" width="0.140625" customWidth="1"/>
    <col min="33" max="16384" width="9.140625" style="1"/>
  </cols>
  <sheetData>
    <row r="1" spans="1:32" ht="24.75" customHeight="1" thickBot="1">
      <c r="A1" s="116"/>
      <c r="B1" s="117"/>
      <c r="C1" s="118"/>
      <c r="D1" s="118"/>
      <c r="E1" s="118"/>
      <c r="F1" s="118"/>
      <c r="G1" s="118"/>
      <c r="H1" s="117"/>
      <c r="I1" s="117"/>
      <c r="J1" s="117"/>
      <c r="K1" s="117"/>
      <c r="L1" s="117"/>
      <c r="M1" s="118"/>
      <c r="N1" s="118"/>
      <c r="O1" s="118"/>
      <c r="P1" s="118"/>
      <c r="Q1" s="118"/>
      <c r="R1" s="118"/>
      <c r="S1" s="117"/>
      <c r="T1" s="117"/>
      <c r="U1" s="117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4"/>
    </row>
    <row r="2" spans="1:32" ht="57" customHeight="1" thickBot="1">
      <c r="A2" s="125" t="s">
        <v>34</v>
      </c>
      <c r="B2" s="120"/>
      <c r="C2" s="121"/>
      <c r="D2" s="121"/>
      <c r="E2" s="121"/>
      <c r="F2" s="121"/>
      <c r="G2" s="121"/>
      <c r="H2" s="122" t="s">
        <v>31</v>
      </c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3"/>
      <c r="V2" s="124" t="s">
        <v>30</v>
      </c>
      <c r="W2" s="124"/>
      <c r="X2" s="124"/>
      <c r="Y2" s="124"/>
      <c r="Z2" s="124"/>
      <c r="AA2" s="124"/>
      <c r="AB2" s="124"/>
      <c r="AC2" s="124"/>
      <c r="AD2" s="124"/>
      <c r="AE2" s="124"/>
      <c r="AF2" s="75"/>
    </row>
    <row r="3" spans="1:32" ht="1.5" customHeight="1" thickBot="1">
      <c r="A3" s="13"/>
      <c r="B3" s="12"/>
      <c r="C3" s="11"/>
      <c r="D3" s="11"/>
      <c r="E3" s="11"/>
      <c r="F3" s="11"/>
      <c r="G3" s="11"/>
      <c r="H3" s="10"/>
      <c r="I3" s="10"/>
      <c r="J3" s="10"/>
      <c r="K3" s="10"/>
      <c r="L3" s="10"/>
      <c r="M3" s="11"/>
      <c r="N3" s="11"/>
      <c r="O3" s="11"/>
      <c r="P3" s="11"/>
      <c r="Q3" s="11"/>
      <c r="R3" s="11"/>
      <c r="S3" s="10"/>
      <c r="T3" s="10"/>
      <c r="U3" s="10"/>
      <c r="V3" s="10"/>
      <c r="W3" s="11"/>
      <c r="X3" s="11"/>
      <c r="Y3" s="11"/>
      <c r="Z3" s="11"/>
      <c r="AA3" s="11"/>
      <c r="AB3" s="11"/>
      <c r="AC3" s="10"/>
      <c r="AD3" s="10"/>
      <c r="AE3" s="10"/>
      <c r="AF3" s="9"/>
    </row>
    <row r="4" spans="1:32" ht="62.25" customHeight="1" thickBot="1">
      <c r="A4" s="100" t="s">
        <v>20</v>
      </c>
      <c r="B4" s="101"/>
      <c r="C4" s="93" t="s">
        <v>16</v>
      </c>
      <c r="D4" s="115" t="s">
        <v>15</v>
      </c>
      <c r="E4" s="95" t="s">
        <v>19</v>
      </c>
      <c r="F4" s="95" t="s">
        <v>18</v>
      </c>
      <c r="G4" s="95" t="s">
        <v>17</v>
      </c>
      <c r="H4" s="49"/>
      <c r="I4" s="91" t="s">
        <v>22</v>
      </c>
      <c r="J4" s="91"/>
      <c r="K4" s="91"/>
      <c r="L4" s="92"/>
      <c r="M4" s="106" t="s">
        <v>16</v>
      </c>
      <c r="N4" s="85" t="s">
        <v>15</v>
      </c>
      <c r="O4" s="76" t="s">
        <v>14</v>
      </c>
      <c r="P4" s="76" t="s">
        <v>13</v>
      </c>
      <c r="Q4" s="76" t="s">
        <v>12</v>
      </c>
      <c r="R4" s="88" t="s">
        <v>11</v>
      </c>
      <c r="S4" s="50"/>
      <c r="T4" s="91" t="s">
        <v>33</v>
      </c>
      <c r="U4" s="91"/>
      <c r="V4" s="92"/>
      <c r="W4" s="97" t="s">
        <v>10</v>
      </c>
      <c r="X4" s="76" t="s">
        <v>9</v>
      </c>
      <c r="Y4" s="76" t="s">
        <v>8</v>
      </c>
      <c r="Z4" s="76" t="s">
        <v>7</v>
      </c>
      <c r="AA4" s="76" t="s">
        <v>6</v>
      </c>
      <c r="AB4" s="88" t="s">
        <v>5</v>
      </c>
      <c r="AC4" s="51"/>
      <c r="AD4" s="52"/>
      <c r="AE4" s="53" t="s">
        <v>32</v>
      </c>
      <c r="AF4" s="8"/>
    </row>
    <row r="5" spans="1:32" ht="26.25" customHeight="1">
      <c r="A5" s="102"/>
      <c r="B5" s="103"/>
      <c r="C5" s="94"/>
      <c r="D5" s="96"/>
      <c r="E5" s="96"/>
      <c r="F5" s="96"/>
      <c r="G5" s="96"/>
      <c r="H5" s="126" t="s">
        <v>29</v>
      </c>
      <c r="I5" s="79" t="s">
        <v>28</v>
      </c>
      <c r="J5" s="79" t="s">
        <v>21</v>
      </c>
      <c r="K5" s="80"/>
      <c r="L5" s="81"/>
      <c r="M5" s="107"/>
      <c r="N5" s="86"/>
      <c r="O5" s="77"/>
      <c r="P5" s="77"/>
      <c r="Q5" s="77"/>
      <c r="R5" s="89"/>
      <c r="S5" s="130" t="s">
        <v>28</v>
      </c>
      <c r="T5" s="79" t="s">
        <v>21</v>
      </c>
      <c r="U5" s="80"/>
      <c r="V5" s="81"/>
      <c r="W5" s="98"/>
      <c r="X5" s="77"/>
      <c r="Y5" s="77"/>
      <c r="Z5" s="77"/>
      <c r="AA5" s="77"/>
      <c r="AB5" s="89"/>
      <c r="AC5" s="79" t="s">
        <v>21</v>
      </c>
      <c r="AD5" s="80"/>
      <c r="AE5" s="81"/>
      <c r="AF5" s="6"/>
    </row>
    <row r="6" spans="1:32" ht="15" customHeight="1">
      <c r="A6" s="102"/>
      <c r="B6" s="103"/>
      <c r="C6" s="94"/>
      <c r="D6" s="96"/>
      <c r="E6" s="96"/>
      <c r="F6" s="96"/>
      <c r="G6" s="96"/>
      <c r="H6" s="127"/>
      <c r="I6" s="129"/>
      <c r="J6" s="82"/>
      <c r="K6" s="83"/>
      <c r="L6" s="84"/>
      <c r="M6" s="107"/>
      <c r="N6" s="86"/>
      <c r="O6" s="77"/>
      <c r="P6" s="77"/>
      <c r="Q6" s="77"/>
      <c r="R6" s="89"/>
      <c r="S6" s="131"/>
      <c r="T6" s="82"/>
      <c r="U6" s="83"/>
      <c r="V6" s="84"/>
      <c r="W6" s="98"/>
      <c r="X6" s="77"/>
      <c r="Y6" s="77"/>
      <c r="Z6" s="77"/>
      <c r="AA6" s="77"/>
      <c r="AB6" s="89"/>
      <c r="AC6" s="82"/>
      <c r="AD6" s="83"/>
      <c r="AE6" s="84"/>
      <c r="AF6" s="7"/>
    </row>
    <row r="7" spans="1:32" ht="15.75" thickBot="1">
      <c r="A7" s="104"/>
      <c r="B7" s="105"/>
      <c r="C7" s="94"/>
      <c r="D7" s="96"/>
      <c r="E7" s="96"/>
      <c r="F7" s="96"/>
      <c r="G7" s="96"/>
      <c r="H7" s="128"/>
      <c r="I7" s="82"/>
      <c r="J7" s="54" t="s">
        <v>26</v>
      </c>
      <c r="K7" s="55" t="s">
        <v>0</v>
      </c>
      <c r="L7" s="56" t="s">
        <v>27</v>
      </c>
      <c r="M7" s="108"/>
      <c r="N7" s="87"/>
      <c r="O7" s="78"/>
      <c r="P7" s="78"/>
      <c r="Q7" s="78"/>
      <c r="R7" s="90"/>
      <c r="S7" s="132"/>
      <c r="T7" s="54" t="s">
        <v>26</v>
      </c>
      <c r="U7" s="55" t="s">
        <v>0</v>
      </c>
      <c r="V7" s="56" t="s">
        <v>27</v>
      </c>
      <c r="W7" s="99"/>
      <c r="X7" s="78"/>
      <c r="Y7" s="78"/>
      <c r="Z7" s="78"/>
      <c r="AA7" s="78"/>
      <c r="AB7" s="90"/>
      <c r="AC7" s="54" t="s">
        <v>26</v>
      </c>
      <c r="AD7" s="55" t="s">
        <v>0</v>
      </c>
      <c r="AE7" s="56" t="s">
        <v>27</v>
      </c>
      <c r="AF7" s="6"/>
    </row>
    <row r="8" spans="1:32" ht="28.5" customHeight="1" thickBot="1">
      <c r="A8" s="109" t="s">
        <v>4</v>
      </c>
      <c r="B8" s="110"/>
      <c r="C8" s="15">
        <f>INT(B2/1000)</f>
        <v>0</v>
      </c>
      <c r="D8" s="16">
        <f>MOD(B2,1000)</f>
        <v>0</v>
      </c>
      <c r="E8" s="17" t="s">
        <v>1</v>
      </c>
      <c r="F8" s="18">
        <f>INT(D8*10/60)</f>
        <v>0</v>
      </c>
      <c r="G8" s="19">
        <f>MOD(INT(D8*10),60)</f>
        <v>0</v>
      </c>
      <c r="H8" s="20" t="s">
        <v>23</v>
      </c>
      <c r="I8" s="21">
        <f>C8</f>
        <v>0</v>
      </c>
      <c r="J8" s="22">
        <f>IF(D8&lt;&gt;0,F8,0)</f>
        <v>0</v>
      </c>
      <c r="K8" s="23" t="s">
        <v>0</v>
      </c>
      <c r="L8" s="70">
        <f>G8</f>
        <v>0</v>
      </c>
      <c r="M8" s="25">
        <f>INT(B2/2000)</f>
        <v>0</v>
      </c>
      <c r="N8" s="26">
        <f>MOD(B2,2000)</f>
        <v>0</v>
      </c>
      <c r="O8" s="25"/>
      <c r="P8" s="25"/>
      <c r="Q8" s="25">
        <f>INT(N8*5/60)</f>
        <v>0</v>
      </c>
      <c r="R8" s="27">
        <f>MOD(INT(N8*5),60)</f>
        <v>0</v>
      </c>
      <c r="S8" s="28">
        <f>M8</f>
        <v>0</v>
      </c>
      <c r="T8" s="29">
        <f>IF(N8&lt;&gt;0,Q8,0)</f>
        <v>0</v>
      </c>
      <c r="U8" s="30" t="s">
        <v>0</v>
      </c>
      <c r="V8" s="73">
        <f>R8</f>
        <v>0</v>
      </c>
      <c r="W8" s="25"/>
      <c r="X8" s="25"/>
      <c r="Y8" s="25"/>
      <c r="Z8" s="25"/>
      <c r="AA8" s="25"/>
      <c r="AB8" s="27"/>
      <c r="AC8" s="31"/>
      <c r="AD8" s="32" t="s">
        <v>1</v>
      </c>
      <c r="AE8" s="24"/>
      <c r="AF8" s="5"/>
    </row>
    <row r="9" spans="1:32" ht="26.25" customHeight="1" thickBot="1">
      <c r="A9" s="111" t="s">
        <v>3</v>
      </c>
      <c r="B9" s="112"/>
      <c r="C9" s="33">
        <f>INT(B2/500)</f>
        <v>0</v>
      </c>
      <c r="D9" s="34">
        <f>MOD(B2,500)</f>
        <v>0</v>
      </c>
      <c r="E9" s="35" t="s">
        <v>1</v>
      </c>
      <c r="F9" s="36">
        <f>INT(D9*20/60)</f>
        <v>0</v>
      </c>
      <c r="G9" s="37">
        <f>MOD(INT(D9*20),60)</f>
        <v>0</v>
      </c>
      <c r="H9" s="38" t="s">
        <v>25</v>
      </c>
      <c r="I9" s="39">
        <f>C9</f>
        <v>0</v>
      </c>
      <c r="J9" s="40">
        <f>IF(D9&lt;&gt;0,F9,0)</f>
        <v>0</v>
      </c>
      <c r="K9" s="41" t="s">
        <v>0</v>
      </c>
      <c r="L9" s="71">
        <f>G9</f>
        <v>0</v>
      </c>
      <c r="M9" s="43">
        <f>INT(B2/1000)</f>
        <v>0</v>
      </c>
      <c r="N9" s="44">
        <f>MOD(B2,1000)</f>
        <v>0</v>
      </c>
      <c r="O9" s="43" t="s">
        <v>1</v>
      </c>
      <c r="P9" s="43" t="s">
        <v>1</v>
      </c>
      <c r="Q9" s="43">
        <f>INT(N9*10/60)</f>
        <v>0</v>
      </c>
      <c r="R9" s="45">
        <f>MOD(INT(N9*10),60)</f>
        <v>0</v>
      </c>
      <c r="S9" s="46">
        <f>M9</f>
        <v>0</v>
      </c>
      <c r="T9" s="40">
        <f>IF(N9&lt;&gt;0,Q9,0)</f>
        <v>0</v>
      </c>
      <c r="U9" s="41" t="s">
        <v>0</v>
      </c>
      <c r="V9" s="71">
        <f>R9</f>
        <v>0</v>
      </c>
      <c r="W9" s="43"/>
      <c r="X9" s="43"/>
      <c r="Y9" s="43"/>
      <c r="Z9" s="43"/>
      <c r="AA9" s="43"/>
      <c r="AB9" s="45"/>
      <c r="AC9" s="47"/>
      <c r="AD9" s="48" t="s">
        <v>1</v>
      </c>
      <c r="AE9" s="42"/>
      <c r="AF9" s="5"/>
    </row>
    <row r="10" spans="1:32" ht="28.5" customHeight="1" thickBot="1">
      <c r="A10" s="113" t="s">
        <v>2</v>
      </c>
      <c r="B10" s="114"/>
      <c r="C10" s="57">
        <f>INT(B2/250)</f>
        <v>0</v>
      </c>
      <c r="D10" s="58">
        <f>MOD(B2,250)</f>
        <v>0</v>
      </c>
      <c r="E10" s="59" t="s">
        <v>1</v>
      </c>
      <c r="F10" s="59">
        <f>INT(D10*40/60)</f>
        <v>0</v>
      </c>
      <c r="G10" s="60">
        <f>MOD(INT(D10*40),60)</f>
        <v>0</v>
      </c>
      <c r="H10" s="61" t="s">
        <v>24</v>
      </c>
      <c r="I10" s="62">
        <f>C10</f>
        <v>0</v>
      </c>
      <c r="J10" s="63">
        <f>IF(D10&lt;&gt;0,F10,0)</f>
        <v>0</v>
      </c>
      <c r="K10" s="64" t="s">
        <v>0</v>
      </c>
      <c r="L10" s="72">
        <f>G10</f>
        <v>0</v>
      </c>
      <c r="M10" s="65">
        <f>INT(B2/750)</f>
        <v>0</v>
      </c>
      <c r="N10" s="66">
        <f>MOD(B2,750)</f>
        <v>0</v>
      </c>
      <c r="O10" s="65" t="s">
        <v>1</v>
      </c>
      <c r="P10" s="65" t="s">
        <v>1</v>
      </c>
      <c r="Q10" s="65">
        <f>INT(N10*15/60)</f>
        <v>0</v>
      </c>
      <c r="R10" s="67">
        <f>MOD(INT(N10*15),60)</f>
        <v>0</v>
      </c>
      <c r="S10" s="68">
        <f>M10</f>
        <v>0</v>
      </c>
      <c r="T10" s="63">
        <f>IF(N10&lt;&gt;0,Q10,0)</f>
        <v>0</v>
      </c>
      <c r="U10" s="64" t="s">
        <v>0</v>
      </c>
      <c r="V10" s="72">
        <f>R10</f>
        <v>0</v>
      </c>
      <c r="W10" s="65">
        <f>IF(B2&lt;50,INT(B2*10/60),Y10)</f>
        <v>0</v>
      </c>
      <c r="X10" s="67">
        <f>IF(B2&lt;50,MOD(INT(B2*10),60),Z10)</f>
        <v>0</v>
      </c>
      <c r="Y10" s="65">
        <f>IF(B2&lt;250,INT(B2*15/60),AA10)</f>
        <v>0</v>
      </c>
      <c r="Z10" s="67">
        <f>IF(B2&lt;250,MOD(INT(B2*15),60),AB10)</f>
        <v>0</v>
      </c>
      <c r="AA10" s="65">
        <f>IF(B2&lt;750,INT(B2*20/60),0)</f>
        <v>0</v>
      </c>
      <c r="AB10" s="67">
        <f>IF(B2&lt;750,MOD(INT(B2*20),60),0)</f>
        <v>0</v>
      </c>
      <c r="AC10" s="69">
        <f>IF(B2&gt;9,W10,0)</f>
        <v>0</v>
      </c>
      <c r="AD10" s="64" t="s">
        <v>0</v>
      </c>
      <c r="AE10" s="74">
        <f>IF(B2&gt;9,X10,0)</f>
        <v>0</v>
      </c>
      <c r="AF10" s="4"/>
    </row>
    <row r="15" spans="1:32">
      <c r="E15" s="3"/>
    </row>
  </sheetData>
  <mergeCells count="32">
    <mergeCell ref="A8:B8"/>
    <mergeCell ref="A9:B9"/>
    <mergeCell ref="A10:B10"/>
    <mergeCell ref="AB4:AB7"/>
    <mergeCell ref="AA4:AA7"/>
    <mergeCell ref="D4:D7"/>
    <mergeCell ref="G4:G7"/>
    <mergeCell ref="X4:X7"/>
    <mergeCell ref="Y4:Y7"/>
    <mergeCell ref="C4:C7"/>
    <mergeCell ref="E4:E7"/>
    <mergeCell ref="W4:W7"/>
    <mergeCell ref="A4:B7"/>
    <mergeCell ref="I4:L4"/>
    <mergeCell ref="F4:F7"/>
    <mergeCell ref="M4:M7"/>
    <mergeCell ref="Z4:Z7"/>
    <mergeCell ref="H5:H7"/>
    <mergeCell ref="I5:I7"/>
    <mergeCell ref="V1:AE1"/>
    <mergeCell ref="V2:AE2"/>
    <mergeCell ref="H2:T2"/>
    <mergeCell ref="AC5:AE6"/>
    <mergeCell ref="N4:N7"/>
    <mergeCell ref="O4:O7"/>
    <mergeCell ref="P4:P7"/>
    <mergeCell ref="Q4:Q7"/>
    <mergeCell ref="R4:R7"/>
    <mergeCell ref="T5:V6"/>
    <mergeCell ref="S5:S7"/>
    <mergeCell ref="J5:L6"/>
    <mergeCell ref="T4:V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2021-01-14T07:59:06Z</dcterms:modified>
</cp:coreProperties>
</file>